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01.10" sheetId="1" r:id="rId1"/>
  </sheets>
  <definedNames>
    <definedName name="_xlnm.Print_Area" localSheetId="0">'01.10'!$A$1:$F$89</definedName>
  </definedNames>
  <calcPr calcId="145621"/>
</workbook>
</file>

<file path=xl/calcChain.xml><?xml version="1.0" encoding="utf-8"?>
<calcChain xmlns="http://schemas.openxmlformats.org/spreadsheetml/2006/main">
  <c r="D90" i="1" l="1"/>
  <c r="B90" i="1"/>
  <c r="D86" i="1"/>
  <c r="F86" i="1" s="1"/>
  <c r="B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C57" i="1"/>
  <c r="C87" i="1" s="1"/>
  <c r="F56" i="1"/>
  <c r="E56" i="1"/>
  <c r="F55" i="1"/>
  <c r="E55" i="1"/>
  <c r="E86" i="1" s="1"/>
  <c r="F54" i="1"/>
  <c r="E54" i="1"/>
  <c r="F53" i="1"/>
  <c r="E53" i="1"/>
  <c r="F51" i="1"/>
  <c r="E51" i="1"/>
  <c r="E50" i="1"/>
  <c r="F49" i="1"/>
  <c r="E49" i="1"/>
  <c r="F48" i="1"/>
  <c r="E48" i="1"/>
  <c r="F47" i="1"/>
  <c r="E47" i="1"/>
  <c r="B47" i="1"/>
  <c r="E46" i="1"/>
  <c r="B46" i="1"/>
  <c r="F46" i="1" s="1"/>
  <c r="F45" i="1"/>
  <c r="E45" i="1"/>
  <c r="F44" i="1"/>
  <c r="E44" i="1"/>
  <c r="F43" i="1"/>
  <c r="E43" i="1"/>
  <c r="F42" i="1"/>
  <c r="E42" i="1"/>
  <c r="E41" i="1" s="1"/>
  <c r="D41" i="1"/>
  <c r="F41" i="1" s="1"/>
  <c r="B41" i="1"/>
  <c r="E40" i="1"/>
  <c r="F39" i="1"/>
  <c r="E39" i="1"/>
  <c r="F38" i="1"/>
  <c r="E38" i="1"/>
  <c r="C38" i="1"/>
  <c r="F37" i="1"/>
  <c r="E37" i="1"/>
  <c r="B36" i="1"/>
  <c r="F36" i="1" s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C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D8" i="1"/>
  <c r="B8" i="1"/>
  <c r="F7" i="1"/>
  <c r="E7" i="1"/>
  <c r="F6" i="1"/>
  <c r="E6" i="1"/>
  <c r="F5" i="1"/>
  <c r="E5" i="1"/>
  <c r="F4" i="1"/>
  <c r="E4" i="1"/>
  <c r="E52" i="1" l="1"/>
  <c r="E87" i="1" s="1"/>
  <c r="B52" i="1"/>
  <c r="B87" i="1" s="1"/>
  <c r="B92" i="1" s="1"/>
  <c r="E36" i="1"/>
  <c r="D52" i="1"/>
  <c r="F52" i="1" l="1"/>
  <c r="D87" i="1"/>
  <c r="D92" i="1" l="1"/>
  <c r="F87" i="1"/>
</calcChain>
</file>

<file path=xl/sharedStrings.xml><?xml version="1.0" encoding="utf-8"?>
<sst xmlns="http://schemas.openxmlformats.org/spreadsheetml/2006/main" count="97" uniqueCount="92">
  <si>
    <t xml:space="preserve">Информация о финансировании  на 01.10.2014 года  </t>
  </si>
  <si>
    <t xml:space="preserve"> Наименование показателя</t>
  </si>
  <si>
    <t>ГОД</t>
  </si>
  <si>
    <t>Поступило средств Ф.Б.</t>
  </si>
  <si>
    <t xml:space="preserve">финансирование </t>
  </si>
  <si>
    <t>остаток</t>
  </si>
  <si>
    <t>% освоения</t>
  </si>
  <si>
    <t>с нач года</t>
  </si>
  <si>
    <t>с нач.года</t>
  </si>
  <si>
    <t>Курсы повышения квалификации</t>
  </si>
  <si>
    <t>Оздоровление детей и подростков</t>
  </si>
  <si>
    <t>Отдых и оздоровление детей в Республике Крым и г.Севастополь</t>
  </si>
  <si>
    <t>Выплата пособия молодым специалистам</t>
  </si>
  <si>
    <t>Пособия семьям умерш. депутатов</t>
  </si>
  <si>
    <t>Выплата денежного содержания спортсменам</t>
  </si>
  <si>
    <t>Доплаты к пенсиям государственных служащих</t>
  </si>
  <si>
    <t>Почетный гражданин ЛО</t>
  </si>
  <si>
    <t>Выплата лицам, награжденным знаком отличия Ленинградской области "За заслуги перед Ленинградской областью"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</si>
  <si>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</t>
  </si>
  <si>
    <t>Выплата ежемесячного пособия членам семьи умершего члена Правительства Ленинградской области или депутата Законодательного собрания Ленинградской области, лица, прекратившего исполнение полномочий Губернатора Ленинградской области или Председателя Законод</t>
  </si>
  <si>
    <t>Ежемесячная денежная компенсация расходов на автомобильное топливо гражданам, получающим процедуру гемодиализа</t>
  </si>
  <si>
    <t>Единовременная денежная выплата отдельным категориям гражан в связи с празднованием 70-ой годовщины снятия блокады Ленинграда</t>
  </si>
  <si>
    <t>Субсидии на оказание бесплатной юридической помощи</t>
  </si>
  <si>
    <t>Автомобильные перевозки</t>
  </si>
  <si>
    <t>Ж/д перевозки</t>
  </si>
  <si>
    <t>Перевозка ветеранов и инвалидов ВОВ к месту лечения</t>
  </si>
  <si>
    <t>Обеспечение протезно-ортопедическими изделиями ТТ и ЖПР</t>
  </si>
  <si>
    <t>Социальная поддержка Героев Сов. Союза, Героев РФ и полных кавалеров ордена Славы</t>
  </si>
  <si>
    <t xml:space="preserve">"Почетный донор" ФБ </t>
  </si>
  <si>
    <t>Поствакциональные осложнения ФБ</t>
  </si>
  <si>
    <t>Автострахование для инвалидов ФБ</t>
  </si>
  <si>
    <t>Технический надзор</t>
  </si>
  <si>
    <t xml:space="preserve">Дома-интернаты </t>
  </si>
  <si>
    <t>Укрепление МТБ учреждений социального обслуживания</t>
  </si>
  <si>
    <t>Субсидии общественным организациям и иным некоммерческим объединениям</t>
  </si>
  <si>
    <t>Единовременная выплата при награждении знаком отличия ЛО "Отцовская доблесть"</t>
  </si>
  <si>
    <t>Изготовление знака отличия ЛО "Отцовская доблесть"</t>
  </si>
  <si>
    <t>Дополнительное единовременное пособие при рождении одновременно трех и более детей</t>
  </si>
  <si>
    <t>Выплаты на н/летних детей при награждении почетным знаком ЛО "Слава Матери"</t>
  </si>
  <si>
    <t>Социальное обслуживание несовершеннолетних и семей с детьми, находящихся в трудной жизненной ситуации</t>
  </si>
  <si>
    <t>Улучшение качества жизни детей-инвалидов и детей с ограниченными возможностями в Ленинградской области ДИ</t>
  </si>
  <si>
    <t xml:space="preserve">Улучшение качества жизни детей-инвалидов и детей с ограниченными возможностями в Ленинградской области </t>
  </si>
  <si>
    <t>Пособие по уходу за ребенком гражданам, подвергшимся радиации ФСС</t>
  </si>
  <si>
    <t>Пособие беременной жене военнослужащего ФБ</t>
  </si>
  <si>
    <t>Перевозка н/летних ФБ</t>
  </si>
  <si>
    <t>Информатизация  в том числе:</t>
  </si>
  <si>
    <t xml:space="preserve">услуги связи </t>
  </si>
  <si>
    <t xml:space="preserve">прочие услуги </t>
  </si>
  <si>
    <t>содержание имущества</t>
  </si>
  <si>
    <t xml:space="preserve">увеличение ст-ти матер запасов </t>
  </si>
  <si>
    <t>Социальная поддержка граждан пожилого возраста в Ленинградской области</t>
  </si>
  <si>
    <t xml:space="preserve">Формирование доступной среды жизнедеятельности для инвалидов в ЛО </t>
  </si>
  <si>
    <t>Формирование доступной среды жизнедеятельности для инвалидов в ЛО  общественные организации</t>
  </si>
  <si>
    <t>Формирование доступной среды жизнедеятельности для инвалидов в Ленинградской области ДИ</t>
  </si>
  <si>
    <t>Формирование доступной среды жизнедеятельности для инвалидов в Ленинградской области ДИ ФБ</t>
  </si>
  <si>
    <t>Резервный фонд Правительства Ленинградской области</t>
  </si>
  <si>
    <t xml:space="preserve">Бюджет комитета </t>
  </si>
  <si>
    <t>Герои Соц. Труда и полные кавалеры ордена Трудовой Славы</t>
  </si>
  <si>
    <t xml:space="preserve">Услуги ЖКУ ФБ </t>
  </si>
  <si>
    <t>Пособие на рождение ФСС ФБ</t>
  </si>
  <si>
    <t>Пособие по уходу за ребен до 1,5 л ФСС ФБ</t>
  </si>
  <si>
    <t>Ежемесячная денежная выплата в случае рождения третьего ребенка и последующих детей ФБ</t>
  </si>
  <si>
    <t>Ежемесячная денежная выплата в случае рождения третьего ребенка и последующих детей ОБ</t>
  </si>
  <si>
    <t xml:space="preserve">ЕДВ ВТ </t>
  </si>
  <si>
    <t xml:space="preserve">ЕДВ ЖПР </t>
  </si>
  <si>
    <t xml:space="preserve">ЕДВ ТТ </t>
  </si>
  <si>
    <t>Единовременная госсоцпомощь</t>
  </si>
  <si>
    <t>"Ветеран труда Ленинградской области"</t>
  </si>
  <si>
    <t xml:space="preserve">ЕДК ВТ </t>
  </si>
  <si>
    <t xml:space="preserve">ЕДК ЖПР </t>
  </si>
  <si>
    <t>ЕДК ЖКХ сельским специалистам</t>
  </si>
  <si>
    <t>Субсидии</t>
  </si>
  <si>
    <t>Зубопротезирование</t>
  </si>
  <si>
    <t>Соцпособие на погребение</t>
  </si>
  <si>
    <t>Денежная компенсация расходов на бензин, ТО и запчасти</t>
  </si>
  <si>
    <t>Единовременная выплата юбилярам</t>
  </si>
  <si>
    <t>Социальное обслуживание населения</t>
  </si>
  <si>
    <t>Питание беременным женщинам, кормящим матерям, детям до 3-х лет.</t>
  </si>
  <si>
    <t>Ежемесячное детское пособие ОБ</t>
  </si>
  <si>
    <t>Соц. поддержка многодетным семьям в виде компенсации на приобретение школьного комплекта</t>
  </si>
  <si>
    <t>ЕДК  многодетным на оплату ЖКУ</t>
  </si>
  <si>
    <t>Соц. поддержка многодетным семьям в виде бесплатного проезда учащихся общеобразовательных учреждений</t>
  </si>
  <si>
    <t>Единовременное пособие при рождении ребенка</t>
  </si>
  <si>
    <t>Материнский капитал при рождении третьего и последующих детей</t>
  </si>
  <si>
    <t>Организация социальной помощи и социальной защиты населения</t>
  </si>
  <si>
    <t>Социальная поддержка граждан пожилого возраста и инвалидов в Ленинградской области</t>
  </si>
  <si>
    <t>Формирование доступной среды жизнедеятельности для инвалидов в Ленинградской области</t>
  </si>
  <si>
    <t>Формирование доступной среды жизнедеятельности для инвалидов в Ленинградской области ФБ</t>
  </si>
  <si>
    <t>Межбюджетные трансферты</t>
  </si>
  <si>
    <t>ВСЕГО</t>
  </si>
  <si>
    <t>ФБ</t>
  </si>
  <si>
    <t>ОБ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</si>
</sst>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0.00"/>
    <numFmt numFmtId="165" formatCode="#,##0_ ;\-#,##0\ "/>
  </numFmts>
  <fonts count="15" x14ac:knownFonts="1">
    <font>
      <sz val="10"/>
      <name val="Arial Cyr"/>
      <charset val="204"/>
    </font>
    <font>
      <b/>
      <sz val="13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charset val="204"/>
    </font>
    <font>
      <b/>
      <i/>
      <sz val="11"/>
      <name val="Arial Cyr"/>
      <family val="2"/>
      <charset val="204"/>
    </font>
    <font>
      <i/>
      <sz val="10"/>
      <name val="Arial Cyr"/>
      <charset val="204"/>
    </font>
    <font>
      <b/>
      <i/>
      <sz val="14"/>
      <name val="Arial Cyr"/>
      <family val="2"/>
      <charset val="204"/>
    </font>
    <font>
      <b/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sz val="8"/>
      <name val="Arial Cyr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3">
    <xf numFmtId="0" fontId="0" fillId="0" borderId="0" xfId="0"/>
    <xf numFmtId="0" fontId="0" fillId="0" borderId="0" xfId="0" applyFill="1" applyProtection="1"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3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 applyProtection="1">
      <alignment horizontal="left" vertical="center" wrapText="1"/>
      <protection locked="0"/>
    </xf>
    <xf numFmtId="3" fontId="2" fillId="0" borderId="4" xfId="0" applyNumberFormat="1" applyFont="1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horizontal="center" vertical="center"/>
      <protection locked="0"/>
    </xf>
    <xf numFmtId="3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ill="1" applyBorder="1" applyProtection="1">
      <protection locked="0"/>
    </xf>
    <xf numFmtId="4" fontId="0" fillId="0" borderId="4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ill="1" applyProtection="1">
      <protection locked="0"/>
    </xf>
    <xf numFmtId="164" fontId="5" fillId="0" borderId="4" xfId="0" applyNumberFormat="1" applyFont="1" applyFill="1" applyBorder="1" applyAlignment="1" applyProtection="1">
      <alignment wrapText="1"/>
      <protection locked="0"/>
    </xf>
    <xf numFmtId="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4" xfId="0" applyNumberFormat="1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horizontal="left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left" vertical="center" wrapText="1"/>
      <protection locked="0"/>
    </xf>
    <xf numFmtId="165" fontId="9" fillId="0" borderId="4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Fill="1" applyProtection="1">
      <protection locked="0"/>
    </xf>
    <xf numFmtId="4" fontId="11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164" fontId="13" fillId="0" borderId="0" xfId="0" applyNumberFormat="1" applyFont="1" applyFill="1" applyAlignment="1" applyProtection="1">
      <alignment horizontal="left"/>
      <protection locked="0"/>
    </xf>
    <xf numFmtId="164" fontId="0" fillId="0" borderId="0" xfId="0" applyNumberFormat="1" applyFill="1" applyAlignment="1" applyProtection="1">
      <alignment horizontal="center" vertical="top"/>
      <protection locked="0"/>
    </xf>
    <xf numFmtId="4" fontId="0" fillId="0" borderId="0" xfId="0" applyNumberFormat="1" applyFill="1" applyAlignment="1" applyProtection="1">
      <alignment horizontal="center" vertical="top"/>
      <protection locked="0"/>
    </xf>
    <xf numFmtId="164" fontId="0" fillId="0" borderId="0" xfId="0" applyNumberFormat="1" applyFill="1" applyAlignment="1" applyProtection="1">
      <protection locked="0"/>
    </xf>
    <xf numFmtId="4" fontId="0" fillId="0" borderId="0" xfId="0" applyNumberFormat="1" applyFill="1" applyAlignment="1" applyProtection="1">
      <protection locked="0"/>
    </xf>
    <xf numFmtId="4" fontId="0" fillId="0" borderId="0" xfId="0" applyNumberForma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3" fontId="0" fillId="0" borderId="0" xfId="0" applyNumberFormat="1" applyFill="1" applyProtection="1">
      <protection locked="0"/>
    </xf>
    <xf numFmtId="4" fontId="0" fillId="0" borderId="0" xfId="0" applyNumberFormat="1" applyFill="1" applyProtection="1">
      <protection locked="0"/>
    </xf>
    <xf numFmtId="3" fontId="1" fillId="0" borderId="1" xfId="0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Alignment="1" applyProtection="1">
      <alignment horizontal="center"/>
      <protection locked="0"/>
    </xf>
    <xf numFmtId="3" fontId="2" fillId="0" borderId="4" xfId="0" applyNumberFormat="1" applyFont="1" applyFill="1" applyBorder="1" applyAlignment="1" applyProtection="1">
      <alignment horizontal="left" vertical="center"/>
      <protection locked="0"/>
    </xf>
    <xf numFmtId="3" fontId="3" fillId="0" borderId="4" xfId="0" applyNumberFormat="1" applyFont="1" applyFill="1" applyBorder="1" applyAlignment="1" applyProtection="1">
      <alignment horizontal="center" vertical="center"/>
      <protection locked="0"/>
    </xf>
    <xf numFmtId="4" fontId="0" fillId="0" borderId="4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98"/>
  <sheetViews>
    <sheetView tabSelected="1" topLeftCell="A79" zoomScale="80" zoomScaleNormal="80" zoomScaleSheetLayoutView="75" workbookViewId="0">
      <selection activeCell="A88" sqref="A88"/>
    </sheetView>
  </sheetViews>
  <sheetFormatPr defaultColWidth="9.140625" defaultRowHeight="12.75" x14ac:dyDescent="0.2"/>
  <cols>
    <col min="1" max="1" width="47.140625" style="1" customWidth="1"/>
    <col min="2" max="2" width="20.140625" style="1" customWidth="1"/>
    <col min="3" max="3" width="19.140625" style="1" customWidth="1"/>
    <col min="4" max="4" width="20.28515625" style="1" customWidth="1"/>
    <col min="5" max="5" width="19.5703125" style="1" customWidth="1"/>
    <col min="6" max="6" width="12.5703125" style="1" customWidth="1"/>
    <col min="7" max="16384" width="9.140625" style="1"/>
  </cols>
  <sheetData>
    <row r="1" spans="1:6" ht="16.5" x14ac:dyDescent="0.25">
      <c r="A1" s="37" t="s">
        <v>0</v>
      </c>
      <c r="B1" s="38"/>
      <c r="C1" s="38"/>
      <c r="D1" s="38"/>
      <c r="E1" s="38"/>
      <c r="F1" s="39"/>
    </row>
    <row r="2" spans="1:6" s="4" customFormat="1" ht="25.5" x14ac:dyDescent="0.2">
      <c r="A2" s="40" t="s">
        <v>1</v>
      </c>
      <c r="B2" s="41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 s="6" customFormat="1" x14ac:dyDescent="0.2">
      <c r="A3" s="40"/>
      <c r="B3" s="41"/>
      <c r="C3" s="5" t="s">
        <v>7</v>
      </c>
      <c r="D3" s="5" t="s">
        <v>8</v>
      </c>
      <c r="E3" s="5" t="s">
        <v>7</v>
      </c>
      <c r="F3" s="5" t="s">
        <v>7</v>
      </c>
    </row>
    <row r="4" spans="1:6" s="12" customFormat="1" ht="15" x14ac:dyDescent="0.2">
      <c r="A4" s="7" t="s">
        <v>9</v>
      </c>
      <c r="B4" s="8">
        <v>60000</v>
      </c>
      <c r="C4" s="9"/>
      <c r="D4" s="10">
        <v>0</v>
      </c>
      <c r="E4" s="10">
        <f t="shared" ref="E4:E40" si="0">B4-D4</f>
        <v>60000</v>
      </c>
      <c r="F4" s="11">
        <f t="shared" ref="F4:F39" si="1">D4/B4</f>
        <v>0</v>
      </c>
    </row>
    <row r="5" spans="1:6" s="12" customFormat="1" ht="18" customHeight="1" x14ac:dyDescent="0.2">
      <c r="A5" s="7" t="s">
        <v>10</v>
      </c>
      <c r="B5" s="8">
        <v>4000000</v>
      </c>
      <c r="C5" s="13"/>
      <c r="D5" s="10">
        <v>4000000</v>
      </c>
      <c r="E5" s="10">
        <f t="shared" si="0"/>
        <v>0</v>
      </c>
      <c r="F5" s="11">
        <f t="shared" si="1"/>
        <v>1</v>
      </c>
    </row>
    <row r="6" spans="1:6" s="12" customFormat="1" ht="18" customHeight="1" x14ac:dyDescent="0.2">
      <c r="A6" s="7" t="s">
        <v>10</v>
      </c>
      <c r="B6" s="8">
        <v>46106800</v>
      </c>
      <c r="C6" s="13">
        <v>46106800</v>
      </c>
      <c r="D6" s="10">
        <v>46106800</v>
      </c>
      <c r="E6" s="10">
        <f t="shared" si="0"/>
        <v>0</v>
      </c>
      <c r="F6" s="11">
        <f t="shared" si="1"/>
        <v>1</v>
      </c>
    </row>
    <row r="7" spans="1:6" s="12" customFormat="1" ht="24.6" customHeight="1" x14ac:dyDescent="0.2">
      <c r="A7" s="7" t="s">
        <v>11</v>
      </c>
      <c r="B7" s="8">
        <v>5535000</v>
      </c>
      <c r="C7" s="13">
        <v>5535000</v>
      </c>
      <c r="D7" s="10">
        <v>5373162</v>
      </c>
      <c r="E7" s="10">
        <f t="shared" si="0"/>
        <v>161838</v>
      </c>
      <c r="F7" s="11">
        <f t="shared" si="1"/>
        <v>0.97076097560975605</v>
      </c>
    </row>
    <row r="8" spans="1:6" s="12" customFormat="1" ht="18.75" customHeight="1" x14ac:dyDescent="0.2">
      <c r="A8" s="7" t="s">
        <v>12</v>
      </c>
      <c r="B8" s="8">
        <f>621500+30000</f>
        <v>651500</v>
      </c>
      <c r="C8" s="13"/>
      <c r="D8" s="10">
        <f>226000+10000</f>
        <v>236000</v>
      </c>
      <c r="E8" s="10">
        <f t="shared" si="0"/>
        <v>415500</v>
      </c>
      <c r="F8" s="11">
        <f t="shared" si="1"/>
        <v>0.36224098234842672</v>
      </c>
    </row>
    <row r="9" spans="1:6" s="14" customFormat="1" ht="15" x14ac:dyDescent="0.2">
      <c r="A9" s="7" t="s">
        <v>13</v>
      </c>
      <c r="B9" s="8">
        <v>1242500</v>
      </c>
      <c r="C9" s="13"/>
      <c r="D9" s="10">
        <v>881962</v>
      </c>
      <c r="E9" s="10">
        <f t="shared" si="0"/>
        <v>360538</v>
      </c>
      <c r="F9" s="11">
        <f t="shared" si="1"/>
        <v>0.70982857142857148</v>
      </c>
    </row>
    <row r="10" spans="1:6" s="12" customFormat="1" ht="27" customHeight="1" x14ac:dyDescent="0.2">
      <c r="A10" s="7" t="s">
        <v>14</v>
      </c>
      <c r="B10" s="8">
        <v>3804000</v>
      </c>
      <c r="C10" s="13"/>
      <c r="D10" s="10">
        <v>1713000</v>
      </c>
      <c r="E10" s="10">
        <f t="shared" si="0"/>
        <v>2091000</v>
      </c>
      <c r="F10" s="11">
        <f t="shared" si="1"/>
        <v>0.45031545741324919</v>
      </c>
    </row>
    <row r="11" spans="1:6" s="14" customFormat="1" ht="30" x14ac:dyDescent="0.2">
      <c r="A11" s="7" t="s">
        <v>15</v>
      </c>
      <c r="B11" s="8">
        <v>200930000</v>
      </c>
      <c r="C11" s="13"/>
      <c r="D11" s="10">
        <v>168879299</v>
      </c>
      <c r="E11" s="10">
        <f t="shared" si="0"/>
        <v>32050701</v>
      </c>
      <c r="F11" s="11">
        <f t="shared" si="1"/>
        <v>0.84048822475488971</v>
      </c>
    </row>
    <row r="12" spans="1:6" s="14" customFormat="1" ht="15" x14ac:dyDescent="0.2">
      <c r="A12" s="7" t="s">
        <v>16</v>
      </c>
      <c r="B12" s="8">
        <v>1300000</v>
      </c>
      <c r="C12" s="13"/>
      <c r="D12" s="10">
        <v>900000</v>
      </c>
      <c r="E12" s="10">
        <f t="shared" si="0"/>
        <v>400000</v>
      </c>
      <c r="F12" s="11">
        <f t="shared" si="1"/>
        <v>0.69230769230769229</v>
      </c>
    </row>
    <row r="13" spans="1:6" s="14" customFormat="1" ht="45" customHeight="1" x14ac:dyDescent="0.2">
      <c r="A13" s="7" t="s">
        <v>17</v>
      </c>
      <c r="B13" s="8">
        <v>1615000</v>
      </c>
      <c r="C13" s="13"/>
      <c r="D13" s="10">
        <v>1055000</v>
      </c>
      <c r="E13" s="10">
        <f t="shared" si="0"/>
        <v>560000</v>
      </c>
      <c r="F13" s="11">
        <f t="shared" si="1"/>
        <v>0.65325077399380804</v>
      </c>
    </row>
    <row r="14" spans="1:6" s="14" customFormat="1" ht="102" customHeight="1" x14ac:dyDescent="0.2">
      <c r="A14" s="7" t="s">
        <v>18</v>
      </c>
      <c r="B14" s="8">
        <v>1938000</v>
      </c>
      <c r="C14" s="13"/>
      <c r="D14" s="10">
        <v>0</v>
      </c>
      <c r="E14" s="10">
        <f t="shared" si="0"/>
        <v>1938000</v>
      </c>
      <c r="F14" s="11">
        <f t="shared" si="1"/>
        <v>0</v>
      </c>
    </row>
    <row r="15" spans="1:6" s="14" customFormat="1" ht="133.5" customHeight="1" x14ac:dyDescent="0.2">
      <c r="A15" s="7" t="s">
        <v>19</v>
      </c>
      <c r="B15" s="8">
        <v>757500</v>
      </c>
      <c r="C15" s="13"/>
      <c r="D15" s="10">
        <v>288758</v>
      </c>
      <c r="E15" s="10">
        <f t="shared" si="0"/>
        <v>468742</v>
      </c>
      <c r="F15" s="11">
        <f t="shared" si="1"/>
        <v>0.38119867986798678</v>
      </c>
    </row>
    <row r="16" spans="1:6" s="14" customFormat="1" ht="57.75" customHeight="1" x14ac:dyDescent="0.2">
      <c r="A16" s="7" t="s">
        <v>20</v>
      </c>
      <c r="B16" s="8">
        <v>1193640</v>
      </c>
      <c r="C16" s="13"/>
      <c r="D16" s="10">
        <v>993000</v>
      </c>
      <c r="E16" s="10">
        <f t="shared" si="0"/>
        <v>200640</v>
      </c>
      <c r="F16" s="11">
        <f t="shared" si="1"/>
        <v>0.83190911832713377</v>
      </c>
    </row>
    <row r="17" spans="1:6" s="14" customFormat="1" ht="59.25" customHeight="1" x14ac:dyDescent="0.2">
      <c r="A17" s="7" t="s">
        <v>21</v>
      </c>
      <c r="B17" s="8">
        <v>25600000</v>
      </c>
      <c r="C17" s="13"/>
      <c r="D17" s="10">
        <v>24477995</v>
      </c>
      <c r="E17" s="10">
        <f t="shared" si="0"/>
        <v>1122005</v>
      </c>
      <c r="F17" s="11">
        <f t="shared" si="1"/>
        <v>0.95617167968750005</v>
      </c>
    </row>
    <row r="18" spans="1:6" s="14" customFormat="1" ht="30" x14ac:dyDescent="0.2">
      <c r="A18" s="7" t="s">
        <v>22</v>
      </c>
      <c r="B18" s="8">
        <v>1446700</v>
      </c>
      <c r="C18" s="13"/>
      <c r="D18" s="10">
        <v>220290</v>
      </c>
      <c r="E18" s="10">
        <f t="shared" si="0"/>
        <v>1226410</v>
      </c>
      <c r="F18" s="11">
        <f t="shared" si="1"/>
        <v>0.15227068500725791</v>
      </c>
    </row>
    <row r="19" spans="1:6" s="12" customFormat="1" ht="15" x14ac:dyDescent="0.2">
      <c r="A19" s="7" t="s">
        <v>23</v>
      </c>
      <c r="B19" s="8">
        <v>1700000</v>
      </c>
      <c r="C19" s="13"/>
      <c r="D19" s="10">
        <v>1672559</v>
      </c>
      <c r="E19" s="10">
        <f t="shared" si="0"/>
        <v>27441</v>
      </c>
      <c r="F19" s="11">
        <f t="shared" si="1"/>
        <v>0.98385823529411764</v>
      </c>
    </row>
    <row r="20" spans="1:6" s="12" customFormat="1" ht="15" x14ac:dyDescent="0.2">
      <c r="A20" s="7" t="s">
        <v>24</v>
      </c>
      <c r="B20" s="8">
        <v>500000</v>
      </c>
      <c r="C20" s="13"/>
      <c r="D20" s="10">
        <v>178240.47</v>
      </c>
      <c r="E20" s="10">
        <f t="shared" si="0"/>
        <v>321759.53000000003</v>
      </c>
      <c r="F20" s="11">
        <f t="shared" si="1"/>
        <v>0.35648094000000002</v>
      </c>
    </row>
    <row r="21" spans="1:6" s="12" customFormat="1" ht="30" x14ac:dyDescent="0.2">
      <c r="A21" s="7" t="s">
        <v>25</v>
      </c>
      <c r="B21" s="8">
        <v>383300</v>
      </c>
      <c r="C21" s="13"/>
      <c r="D21" s="10">
        <v>326357.40000000002</v>
      </c>
      <c r="E21" s="10">
        <f t="shared" si="0"/>
        <v>56942.599999999977</v>
      </c>
      <c r="F21" s="11">
        <f t="shared" si="1"/>
        <v>0.85144116879728682</v>
      </c>
    </row>
    <row r="22" spans="1:6" s="12" customFormat="1" ht="30" x14ac:dyDescent="0.2">
      <c r="A22" s="7" t="s">
        <v>26</v>
      </c>
      <c r="B22" s="8">
        <v>240000</v>
      </c>
      <c r="C22" s="13"/>
      <c r="D22" s="10">
        <v>0</v>
      </c>
      <c r="E22" s="10">
        <f t="shared" si="0"/>
        <v>240000</v>
      </c>
      <c r="F22" s="11">
        <f t="shared" si="1"/>
        <v>0</v>
      </c>
    </row>
    <row r="23" spans="1:6" s="12" customFormat="1" ht="45" x14ac:dyDescent="0.2">
      <c r="A23" s="7" t="s">
        <v>27</v>
      </c>
      <c r="B23" s="8">
        <v>134800</v>
      </c>
      <c r="C23" s="13">
        <f>104800+15000+15000</f>
        <v>134800</v>
      </c>
      <c r="D23" s="10">
        <v>119270</v>
      </c>
      <c r="E23" s="10">
        <f t="shared" si="0"/>
        <v>15530</v>
      </c>
      <c r="F23" s="11">
        <f t="shared" si="1"/>
        <v>0.88479228486646888</v>
      </c>
    </row>
    <row r="24" spans="1:6" s="14" customFormat="1" ht="18.75" customHeight="1" x14ac:dyDescent="0.2">
      <c r="A24" s="7" t="s">
        <v>28</v>
      </c>
      <c r="B24" s="8">
        <v>95624800</v>
      </c>
      <c r="C24" s="13">
        <v>95624800</v>
      </c>
      <c r="D24" s="10">
        <v>93625330.549999997</v>
      </c>
      <c r="E24" s="10">
        <f t="shared" si="0"/>
        <v>1999469.450000003</v>
      </c>
      <c r="F24" s="11">
        <f t="shared" si="1"/>
        <v>0.97909047182320896</v>
      </c>
    </row>
    <row r="25" spans="1:6" s="14" customFormat="1" ht="18.75" customHeight="1" x14ac:dyDescent="0.2">
      <c r="A25" s="7" t="s">
        <v>29</v>
      </c>
      <c r="B25" s="8">
        <v>92000</v>
      </c>
      <c r="C25" s="13"/>
      <c r="D25" s="10">
        <v>73245.850000000006</v>
      </c>
      <c r="E25" s="10">
        <f t="shared" si="0"/>
        <v>18754.149999999994</v>
      </c>
      <c r="F25" s="11">
        <f t="shared" si="1"/>
        <v>0.79615054347826097</v>
      </c>
    </row>
    <row r="26" spans="1:6" s="14" customFormat="1" ht="18" customHeight="1" x14ac:dyDescent="0.2">
      <c r="A26" s="7" t="s">
        <v>30</v>
      </c>
      <c r="B26" s="8">
        <v>1125400</v>
      </c>
      <c r="C26" s="13"/>
      <c r="D26" s="10">
        <v>106158.67</v>
      </c>
      <c r="E26" s="10">
        <f t="shared" si="0"/>
        <v>1019241.33</v>
      </c>
      <c r="F26" s="11">
        <f t="shared" si="1"/>
        <v>9.432972276523903E-2</v>
      </c>
    </row>
    <row r="27" spans="1:6" s="14" customFormat="1" ht="15" x14ac:dyDescent="0.2">
      <c r="A27" s="7" t="s">
        <v>31</v>
      </c>
      <c r="B27" s="8">
        <v>300000</v>
      </c>
      <c r="C27" s="13"/>
      <c r="D27" s="10">
        <v>0</v>
      </c>
      <c r="E27" s="10">
        <f t="shared" si="0"/>
        <v>300000</v>
      </c>
      <c r="F27" s="11">
        <f t="shared" si="1"/>
        <v>0</v>
      </c>
    </row>
    <row r="28" spans="1:6" s="14" customFormat="1" ht="15" x14ac:dyDescent="0.2">
      <c r="A28" s="7" t="s">
        <v>32</v>
      </c>
      <c r="B28" s="8">
        <v>1320273990</v>
      </c>
      <c r="C28" s="13"/>
      <c r="D28" s="8">
        <v>838352512.71000004</v>
      </c>
      <c r="E28" s="10">
        <f t="shared" si="0"/>
        <v>481921477.28999996</v>
      </c>
      <c r="F28" s="11">
        <f t="shared" si="1"/>
        <v>0.63498373751193871</v>
      </c>
    </row>
    <row r="29" spans="1:6" s="14" customFormat="1" ht="25.5" customHeight="1" x14ac:dyDescent="0.2">
      <c r="A29" s="7" t="s">
        <v>33</v>
      </c>
      <c r="B29" s="8">
        <v>45000000</v>
      </c>
      <c r="C29" s="13"/>
      <c r="D29" s="8">
        <v>20633470.899999999</v>
      </c>
      <c r="E29" s="10">
        <f t="shared" si="0"/>
        <v>24366529.100000001</v>
      </c>
      <c r="F29" s="11">
        <f t="shared" si="1"/>
        <v>0.45852157555555551</v>
      </c>
    </row>
    <row r="30" spans="1:6" s="14" customFormat="1" ht="30" customHeight="1" x14ac:dyDescent="0.2">
      <c r="A30" s="7" t="s">
        <v>34</v>
      </c>
      <c r="B30" s="8">
        <v>9930000</v>
      </c>
      <c r="C30" s="13"/>
      <c r="D30" s="10">
        <v>6899000</v>
      </c>
      <c r="E30" s="10">
        <f t="shared" si="0"/>
        <v>3031000</v>
      </c>
      <c r="F30" s="11">
        <f t="shared" si="1"/>
        <v>0.69476334340382684</v>
      </c>
    </row>
    <row r="31" spans="1:6" s="14" customFormat="1" ht="43.5" customHeight="1" x14ac:dyDescent="0.2">
      <c r="A31" s="7" t="s">
        <v>35</v>
      </c>
      <c r="B31" s="8">
        <v>1800000</v>
      </c>
      <c r="C31" s="13"/>
      <c r="D31" s="10">
        <v>0</v>
      </c>
      <c r="E31" s="10">
        <f t="shared" si="0"/>
        <v>1800000</v>
      </c>
      <c r="F31" s="11">
        <f t="shared" si="1"/>
        <v>0</v>
      </c>
    </row>
    <row r="32" spans="1:6" s="14" customFormat="1" ht="30" customHeight="1" x14ac:dyDescent="0.2">
      <c r="A32" s="7" t="s">
        <v>36</v>
      </c>
      <c r="B32" s="8">
        <v>100000</v>
      </c>
      <c r="C32" s="13"/>
      <c r="D32" s="10">
        <v>0</v>
      </c>
      <c r="E32" s="10">
        <f t="shared" si="0"/>
        <v>100000</v>
      </c>
      <c r="F32" s="11">
        <f t="shared" si="1"/>
        <v>0</v>
      </c>
    </row>
    <row r="33" spans="1:6" s="14" customFormat="1" ht="46.5" customHeight="1" x14ac:dyDescent="0.2">
      <c r="A33" s="7" t="s">
        <v>37</v>
      </c>
      <c r="B33" s="8">
        <v>700000</v>
      </c>
      <c r="C33" s="13"/>
      <c r="D33" s="10">
        <v>500000</v>
      </c>
      <c r="E33" s="10">
        <f t="shared" si="0"/>
        <v>200000</v>
      </c>
      <c r="F33" s="11">
        <f t="shared" si="1"/>
        <v>0.7142857142857143</v>
      </c>
    </row>
    <row r="34" spans="1:6" s="12" customFormat="1" ht="41.25" customHeight="1" x14ac:dyDescent="0.2">
      <c r="A34" s="7" t="s">
        <v>38</v>
      </c>
      <c r="B34" s="8">
        <v>1800000</v>
      </c>
      <c r="C34" s="13"/>
      <c r="D34" s="10">
        <v>0</v>
      </c>
      <c r="E34" s="10">
        <f t="shared" si="0"/>
        <v>1800000</v>
      </c>
      <c r="F34" s="11">
        <f t="shared" si="1"/>
        <v>0</v>
      </c>
    </row>
    <row r="35" spans="1:6" s="14" customFormat="1" ht="58.5" customHeight="1" x14ac:dyDescent="0.2">
      <c r="A35" s="7" t="s">
        <v>39</v>
      </c>
      <c r="B35" s="8">
        <v>1600000</v>
      </c>
      <c r="C35" s="13"/>
      <c r="D35" s="10">
        <v>350000</v>
      </c>
      <c r="E35" s="10">
        <f t="shared" si="0"/>
        <v>1250000</v>
      </c>
      <c r="F35" s="11">
        <f t="shared" si="1"/>
        <v>0.21875</v>
      </c>
    </row>
    <row r="36" spans="1:6" s="14" customFormat="1" ht="46.15" customHeight="1" x14ac:dyDescent="0.25">
      <c r="A36" s="15" t="s">
        <v>40</v>
      </c>
      <c r="B36" s="8">
        <f>1340000+666100</f>
        <v>2006100</v>
      </c>
      <c r="C36" s="13"/>
      <c r="D36" s="10">
        <v>31696</v>
      </c>
      <c r="E36" s="10">
        <f t="shared" si="0"/>
        <v>1974404</v>
      </c>
      <c r="F36" s="11">
        <f t="shared" si="1"/>
        <v>1.57998105777379E-2</v>
      </c>
    </row>
    <row r="37" spans="1:6" s="14" customFormat="1" ht="50.25" customHeight="1" x14ac:dyDescent="0.25">
      <c r="A37" s="15" t="s">
        <v>41</v>
      </c>
      <c r="B37" s="8">
        <v>5378000</v>
      </c>
      <c r="C37" s="13"/>
      <c r="D37" s="10">
        <v>2872698</v>
      </c>
      <c r="E37" s="10">
        <f t="shared" si="0"/>
        <v>2505302</v>
      </c>
      <c r="F37" s="11">
        <f t="shared" si="1"/>
        <v>0.53415730754927482</v>
      </c>
    </row>
    <row r="38" spans="1:6" s="14" customFormat="1" ht="30" x14ac:dyDescent="0.2">
      <c r="A38" s="7" t="s">
        <v>42</v>
      </c>
      <c r="B38" s="8">
        <v>3020100</v>
      </c>
      <c r="C38" s="13">
        <f>2058307.58+282417.24+289169.07</f>
        <v>2629893.89</v>
      </c>
      <c r="D38" s="16">
        <v>2583677.46</v>
      </c>
      <c r="E38" s="10">
        <f t="shared" si="0"/>
        <v>436422.54000000004</v>
      </c>
      <c r="F38" s="11">
        <f t="shared" si="1"/>
        <v>0.85549401013211479</v>
      </c>
    </row>
    <row r="39" spans="1:6" s="14" customFormat="1" ht="29.25" customHeight="1" x14ac:dyDescent="0.2">
      <c r="A39" s="7" t="s">
        <v>43</v>
      </c>
      <c r="B39" s="8">
        <v>16072700</v>
      </c>
      <c r="C39" s="13">
        <v>1985600</v>
      </c>
      <c r="D39" s="16">
        <v>4491299.4800000004</v>
      </c>
      <c r="E39" s="10">
        <f t="shared" si="0"/>
        <v>11581400.52</v>
      </c>
      <c r="F39" s="11">
        <f t="shared" si="1"/>
        <v>0.27943652777691369</v>
      </c>
    </row>
    <row r="40" spans="1:6" s="14" customFormat="1" ht="15" x14ac:dyDescent="0.2">
      <c r="A40" s="7" t="s">
        <v>44</v>
      </c>
      <c r="B40" s="8">
        <v>314500</v>
      </c>
      <c r="C40" s="13"/>
      <c r="D40" s="10">
        <v>0</v>
      </c>
      <c r="E40" s="10">
        <f t="shared" si="0"/>
        <v>314500</v>
      </c>
      <c r="F40" s="11">
        <v>0</v>
      </c>
    </row>
    <row r="41" spans="1:6" s="14" customFormat="1" ht="15" x14ac:dyDescent="0.2">
      <c r="A41" s="7" t="s">
        <v>45</v>
      </c>
      <c r="B41" s="8">
        <f>B42+B43+B44+B45</f>
        <v>5595000</v>
      </c>
      <c r="C41" s="17"/>
      <c r="D41" s="8">
        <f>D42+D43+D44+D45</f>
        <v>1547015.68</v>
      </c>
      <c r="E41" s="8">
        <f>E42+E43+E44+E45</f>
        <v>4047984.3200000003</v>
      </c>
      <c r="F41" s="11">
        <f t="shared" ref="F41:F87" si="2">D41/B41</f>
        <v>0.2764996747095621</v>
      </c>
    </row>
    <row r="42" spans="1:6" s="14" customFormat="1" ht="14.25" x14ac:dyDescent="0.2">
      <c r="A42" s="18" t="s">
        <v>46</v>
      </c>
      <c r="B42" s="19">
        <v>169920</v>
      </c>
      <c r="C42" s="13"/>
      <c r="D42" s="10">
        <v>113280</v>
      </c>
      <c r="E42" s="10">
        <f t="shared" ref="E42:E51" si="3">B42-D42</f>
        <v>56640</v>
      </c>
      <c r="F42" s="11">
        <f t="shared" si="2"/>
        <v>0.66666666666666663</v>
      </c>
    </row>
    <row r="43" spans="1:6" s="14" customFormat="1" ht="14.25" x14ac:dyDescent="0.2">
      <c r="A43" s="18" t="s">
        <v>47</v>
      </c>
      <c r="B43" s="19">
        <v>5015080</v>
      </c>
      <c r="C43" s="13"/>
      <c r="D43" s="10">
        <v>1433735.68</v>
      </c>
      <c r="E43" s="10">
        <f t="shared" si="3"/>
        <v>3581344.3200000003</v>
      </c>
      <c r="F43" s="11">
        <f t="shared" si="2"/>
        <v>0.28588490712012571</v>
      </c>
    </row>
    <row r="44" spans="1:6" s="14" customFormat="1" ht="14.25" x14ac:dyDescent="0.2">
      <c r="A44" s="18" t="s">
        <v>48</v>
      </c>
      <c r="B44" s="19">
        <v>60000</v>
      </c>
      <c r="C44" s="13"/>
      <c r="D44" s="10">
        <v>0</v>
      </c>
      <c r="E44" s="10">
        <f t="shared" si="3"/>
        <v>60000</v>
      </c>
      <c r="F44" s="11">
        <f t="shared" si="2"/>
        <v>0</v>
      </c>
    </row>
    <row r="45" spans="1:6" s="14" customFormat="1" ht="14.25" x14ac:dyDescent="0.2">
      <c r="A45" s="18" t="s">
        <v>49</v>
      </c>
      <c r="B45" s="19">
        <v>350000</v>
      </c>
      <c r="C45" s="13"/>
      <c r="D45" s="10">
        <v>0</v>
      </c>
      <c r="E45" s="10">
        <f t="shared" si="3"/>
        <v>350000</v>
      </c>
      <c r="F45" s="11">
        <f t="shared" si="2"/>
        <v>0</v>
      </c>
    </row>
    <row r="46" spans="1:6" s="14" customFormat="1" ht="32.25" customHeight="1" x14ac:dyDescent="0.25">
      <c r="A46" s="15" t="s">
        <v>50</v>
      </c>
      <c r="B46" s="8">
        <f>2046400+2320200</f>
        <v>4366600</v>
      </c>
      <c r="C46" s="13"/>
      <c r="D46" s="10">
        <v>563750</v>
      </c>
      <c r="E46" s="10">
        <f t="shared" si="3"/>
        <v>3802850</v>
      </c>
      <c r="F46" s="11">
        <f t="shared" si="2"/>
        <v>0.1291050245041909</v>
      </c>
    </row>
    <row r="47" spans="1:6" s="14" customFormat="1" ht="32.25" customHeight="1" x14ac:dyDescent="0.25">
      <c r="A47" s="15" t="s">
        <v>51</v>
      </c>
      <c r="B47" s="8">
        <f>600000</f>
        <v>600000</v>
      </c>
      <c r="C47" s="13"/>
      <c r="D47" s="10">
        <v>135000</v>
      </c>
      <c r="E47" s="10">
        <f t="shared" si="3"/>
        <v>465000</v>
      </c>
      <c r="F47" s="11">
        <f t="shared" si="2"/>
        <v>0.22500000000000001</v>
      </c>
    </row>
    <row r="48" spans="1:6" s="14" customFormat="1" ht="46.5" customHeight="1" x14ac:dyDescent="0.25">
      <c r="A48" s="15" t="s">
        <v>52</v>
      </c>
      <c r="B48" s="8">
        <v>5028000</v>
      </c>
      <c r="C48" s="13"/>
      <c r="D48" s="10">
        <v>2589803.5</v>
      </c>
      <c r="E48" s="10">
        <f t="shared" si="3"/>
        <v>2438196.5</v>
      </c>
      <c r="F48" s="11">
        <f t="shared" si="2"/>
        <v>0.51507627287191726</v>
      </c>
    </row>
    <row r="49" spans="1:6" s="14" customFormat="1" ht="45" customHeight="1" x14ac:dyDescent="0.25">
      <c r="A49" s="15" t="s">
        <v>53</v>
      </c>
      <c r="B49" s="8">
        <v>4837400</v>
      </c>
      <c r="C49" s="13"/>
      <c r="D49" s="10">
        <v>0</v>
      </c>
      <c r="E49" s="10">
        <f t="shared" si="3"/>
        <v>4837400</v>
      </c>
      <c r="F49" s="11">
        <f>D49/B49</f>
        <v>0</v>
      </c>
    </row>
    <row r="50" spans="1:6" s="14" customFormat="1" ht="45" customHeight="1" x14ac:dyDescent="0.25">
      <c r="A50" s="15" t="s">
        <v>54</v>
      </c>
      <c r="B50" s="8">
        <v>4337400</v>
      </c>
      <c r="C50" s="13">
        <v>4337400</v>
      </c>
      <c r="D50" s="10">
        <v>0</v>
      </c>
      <c r="E50" s="10">
        <f>B50-D50</f>
        <v>4337400</v>
      </c>
      <c r="F50" s="11">
        <v>0</v>
      </c>
    </row>
    <row r="51" spans="1:6" s="14" customFormat="1" ht="30.75" customHeight="1" x14ac:dyDescent="0.25">
      <c r="A51" s="15" t="s">
        <v>55</v>
      </c>
      <c r="B51" s="8">
        <v>72000</v>
      </c>
      <c r="C51" s="13"/>
      <c r="D51" s="10">
        <v>68000</v>
      </c>
      <c r="E51" s="10">
        <f t="shared" si="3"/>
        <v>4000</v>
      </c>
      <c r="F51" s="11">
        <f t="shared" si="2"/>
        <v>0.94444444444444442</v>
      </c>
    </row>
    <row r="52" spans="1:6" s="22" customFormat="1" ht="18.75" x14ac:dyDescent="0.2">
      <c r="A52" s="20" t="s">
        <v>56</v>
      </c>
      <c r="B52" s="21">
        <f>B4+B5+B6+B8+B9+B10+B11+B12+B13+B14+B15+B17+B18+B19+B20+B23+B24+B25+B26+B27+B28+B29+B30+B33+B34+B35+B36+B37+B38+B39+B40+B41+B46+B47+B48+B49+B16+B7+B21+B22+B31+B32+B51+B50</f>
        <v>1829112730</v>
      </c>
      <c r="C52" s="21"/>
      <c r="D52" s="21">
        <f>D4+D5+D6+D8+D9+D10+D11+D12+D13+D14+D15+D17+D18+D19+D20+D23+D24+D25+D26+D27+D28+D29+D30+D33+D34+D35+D36+D37+D38+D39+D40+D41+D46+D47+D48+D49+D16+D7+D21+D22+D31+D32+D51+D50</f>
        <v>1232844351.6700003</v>
      </c>
      <c r="E52" s="21">
        <f>E4+E5+E6+E8+E9+E10+E11+E12+E13+E14+E15+E17+E18+E19+E20+E23+E24+E25+E26+E27+E28+E29+E30+E33+E34+E35+E36+E37+E38+E39+E40+E41+E46+E47+E48+E49+E16+E7+E21+E22+E31+E32+E51</f>
        <v>591930978.32999992</v>
      </c>
      <c r="F52" s="11">
        <f t="shared" si="2"/>
        <v>0.67401223087545858</v>
      </c>
    </row>
    <row r="53" spans="1:6" s="22" customFormat="1" ht="30" x14ac:dyDescent="0.2">
      <c r="A53" s="7" t="s">
        <v>57</v>
      </c>
      <c r="B53" s="8">
        <v>0</v>
      </c>
      <c r="C53" s="13">
        <v>23310</v>
      </c>
      <c r="D53" s="10">
        <v>0</v>
      </c>
      <c r="E53" s="10">
        <f t="shared" ref="E53:E85" si="4">B53-D53</f>
        <v>0</v>
      </c>
      <c r="F53" s="11" t="e">
        <f t="shared" si="2"/>
        <v>#DIV/0!</v>
      </c>
    </row>
    <row r="54" spans="1:6" s="14" customFormat="1" ht="15" x14ac:dyDescent="0.2">
      <c r="A54" s="7" t="s">
        <v>58</v>
      </c>
      <c r="B54" s="8">
        <v>2632949200</v>
      </c>
      <c r="C54" s="13"/>
      <c r="D54" s="10">
        <v>1094897800</v>
      </c>
      <c r="E54" s="10">
        <f t="shared" si="4"/>
        <v>1538051400</v>
      </c>
      <c r="F54" s="11">
        <f t="shared" si="2"/>
        <v>0.41584463536174571</v>
      </c>
    </row>
    <row r="55" spans="1:6" s="14" customFormat="1" ht="15" x14ac:dyDescent="0.2">
      <c r="A55" s="7" t="s">
        <v>59</v>
      </c>
      <c r="B55" s="8">
        <v>30052400</v>
      </c>
      <c r="C55" s="42">
        <v>102613300</v>
      </c>
      <c r="D55" s="23">
        <v>25481666.73</v>
      </c>
      <c r="E55" s="10">
        <f t="shared" si="4"/>
        <v>4570733.2699999996</v>
      </c>
      <c r="F55" s="11">
        <f t="shared" si="2"/>
        <v>0.84790787857209404</v>
      </c>
    </row>
    <row r="56" spans="1:6" s="14" customFormat="1" ht="30" x14ac:dyDescent="0.2">
      <c r="A56" s="7" t="s">
        <v>60</v>
      </c>
      <c r="B56" s="8">
        <v>318927600</v>
      </c>
      <c r="C56" s="42"/>
      <c r="D56" s="23">
        <v>263344170.22</v>
      </c>
      <c r="E56" s="10">
        <f t="shared" si="4"/>
        <v>55583429.780000001</v>
      </c>
      <c r="F56" s="11">
        <f t="shared" si="2"/>
        <v>0.82571771844142683</v>
      </c>
    </row>
    <row r="57" spans="1:6" s="14" customFormat="1" ht="45" x14ac:dyDescent="0.2">
      <c r="A57" s="7" t="s">
        <v>61</v>
      </c>
      <c r="B57" s="8">
        <v>87101800</v>
      </c>
      <c r="C57" s="13">
        <f>23638900+23183000+27943800+12336100</f>
        <v>87101800</v>
      </c>
      <c r="D57" s="10">
        <v>72933400</v>
      </c>
      <c r="E57" s="10">
        <f t="shared" si="4"/>
        <v>14168400</v>
      </c>
      <c r="F57" s="11">
        <f t="shared" si="2"/>
        <v>0.83733516414126918</v>
      </c>
    </row>
    <row r="58" spans="1:6" s="14" customFormat="1" ht="42.75" customHeight="1" x14ac:dyDescent="0.2">
      <c r="A58" s="7" t="s">
        <v>62</v>
      </c>
      <c r="B58" s="8">
        <v>122366000</v>
      </c>
      <c r="C58" s="13"/>
      <c r="D58" s="8">
        <v>97518940</v>
      </c>
      <c r="E58" s="10">
        <f t="shared" si="4"/>
        <v>24847060</v>
      </c>
      <c r="F58" s="11">
        <f t="shared" si="2"/>
        <v>0.79694473955183631</v>
      </c>
    </row>
    <row r="59" spans="1:6" s="14" customFormat="1" ht="15" x14ac:dyDescent="0.2">
      <c r="A59" s="7" t="s">
        <v>63</v>
      </c>
      <c r="B59" s="8">
        <v>700825000</v>
      </c>
      <c r="C59" s="13"/>
      <c r="D59" s="10">
        <v>531381700</v>
      </c>
      <c r="E59" s="10">
        <f t="shared" si="4"/>
        <v>169443300</v>
      </c>
      <c r="F59" s="11">
        <f t="shared" si="2"/>
        <v>0.75822309421039491</v>
      </c>
    </row>
    <row r="60" spans="1:6" s="14" customFormat="1" ht="15" x14ac:dyDescent="0.2">
      <c r="A60" s="7" t="s">
        <v>64</v>
      </c>
      <c r="B60" s="8">
        <v>11327400</v>
      </c>
      <c r="C60" s="13"/>
      <c r="D60" s="8">
        <v>8220590</v>
      </c>
      <c r="E60" s="10">
        <f t="shared" si="4"/>
        <v>3106810</v>
      </c>
      <c r="F60" s="11">
        <f t="shared" si="2"/>
        <v>0.72572611543690524</v>
      </c>
    </row>
    <row r="61" spans="1:6" s="14" customFormat="1" ht="15" x14ac:dyDescent="0.2">
      <c r="A61" s="7" t="s">
        <v>65</v>
      </c>
      <c r="B61" s="8">
        <v>1206000</v>
      </c>
      <c r="C61" s="13"/>
      <c r="D61" s="10">
        <v>738988</v>
      </c>
      <c r="E61" s="10">
        <f t="shared" si="4"/>
        <v>467012</v>
      </c>
      <c r="F61" s="11">
        <f t="shared" si="2"/>
        <v>0.61275953565505803</v>
      </c>
    </row>
    <row r="62" spans="1:6" s="14" customFormat="1" ht="15" x14ac:dyDescent="0.2">
      <c r="A62" s="7" t="s">
        <v>66</v>
      </c>
      <c r="B62" s="8">
        <v>25007500</v>
      </c>
      <c r="C62" s="13"/>
      <c r="D62" s="8">
        <v>19844100</v>
      </c>
      <c r="E62" s="10">
        <f t="shared" si="4"/>
        <v>5163400</v>
      </c>
      <c r="F62" s="11">
        <f t="shared" si="2"/>
        <v>0.79352594221733475</v>
      </c>
    </row>
    <row r="63" spans="1:6" s="14" customFormat="1" ht="15" x14ac:dyDescent="0.2">
      <c r="A63" s="24" t="s">
        <v>67</v>
      </c>
      <c r="B63" s="8">
        <v>466358400</v>
      </c>
      <c r="C63" s="13"/>
      <c r="D63" s="10">
        <v>350675720</v>
      </c>
      <c r="E63" s="10">
        <f t="shared" si="4"/>
        <v>115682680</v>
      </c>
      <c r="F63" s="11">
        <f t="shared" si="2"/>
        <v>0.75194468460308639</v>
      </c>
    </row>
    <row r="64" spans="1:6" s="14" customFormat="1" ht="15" x14ac:dyDescent="0.2">
      <c r="A64" s="7" t="s">
        <v>68</v>
      </c>
      <c r="B64" s="8">
        <v>966732000</v>
      </c>
      <c r="C64" s="13"/>
      <c r="D64" s="8">
        <v>808701250</v>
      </c>
      <c r="E64" s="10">
        <f t="shared" si="4"/>
        <v>158030750</v>
      </c>
      <c r="F64" s="11">
        <f t="shared" si="2"/>
        <v>0.83653096204532384</v>
      </c>
    </row>
    <row r="65" spans="1:6" s="14" customFormat="1" ht="15" x14ac:dyDescent="0.2">
      <c r="A65" s="7" t="s">
        <v>69</v>
      </c>
      <c r="B65" s="8">
        <v>22943500</v>
      </c>
      <c r="C65" s="13"/>
      <c r="D65" s="10">
        <v>15519960</v>
      </c>
      <c r="E65" s="10">
        <f t="shared" si="4"/>
        <v>7423540</v>
      </c>
      <c r="F65" s="11">
        <f t="shared" si="2"/>
        <v>0.67644256543247538</v>
      </c>
    </row>
    <row r="66" spans="1:6" s="14" customFormat="1" ht="15" x14ac:dyDescent="0.2">
      <c r="A66" s="7" t="s">
        <v>70</v>
      </c>
      <c r="B66" s="8">
        <v>286298100</v>
      </c>
      <c r="C66" s="13"/>
      <c r="D66" s="10">
        <v>198877150</v>
      </c>
      <c r="E66" s="10">
        <f t="shared" si="4"/>
        <v>87420950</v>
      </c>
      <c r="F66" s="11">
        <f t="shared" si="2"/>
        <v>0.69465061067467793</v>
      </c>
    </row>
    <row r="67" spans="1:6" s="14" customFormat="1" ht="15" x14ac:dyDescent="0.2">
      <c r="A67" s="7" t="s">
        <v>71</v>
      </c>
      <c r="B67" s="8">
        <v>136013000</v>
      </c>
      <c r="C67" s="13"/>
      <c r="D67" s="8">
        <v>108109000</v>
      </c>
      <c r="E67" s="10">
        <f t="shared" si="4"/>
        <v>27904000</v>
      </c>
      <c r="F67" s="11">
        <f t="shared" si="2"/>
        <v>0.79484313999397116</v>
      </c>
    </row>
    <row r="68" spans="1:6" s="14" customFormat="1" ht="15" x14ac:dyDescent="0.2">
      <c r="A68" s="7" t="s">
        <v>72</v>
      </c>
      <c r="B68" s="8">
        <v>57984800</v>
      </c>
      <c r="C68" s="13"/>
      <c r="D68" s="10">
        <v>45085217</v>
      </c>
      <c r="E68" s="10">
        <f t="shared" si="4"/>
        <v>12899583</v>
      </c>
      <c r="F68" s="11">
        <f t="shared" si="2"/>
        <v>0.77753509540431287</v>
      </c>
    </row>
    <row r="69" spans="1:6" s="14" customFormat="1" ht="15" x14ac:dyDescent="0.2">
      <c r="A69" s="7" t="s">
        <v>73</v>
      </c>
      <c r="B69" s="8">
        <v>16475000</v>
      </c>
      <c r="C69" s="13"/>
      <c r="D69" s="10">
        <v>10870544.810000001</v>
      </c>
      <c r="E69" s="10">
        <f t="shared" si="4"/>
        <v>5604455.1899999995</v>
      </c>
      <c r="F69" s="11">
        <f t="shared" si="2"/>
        <v>0.65982062579666168</v>
      </c>
    </row>
    <row r="70" spans="1:6" s="14" customFormat="1" ht="30" x14ac:dyDescent="0.2">
      <c r="A70" s="7" t="s">
        <v>74</v>
      </c>
      <c r="B70" s="8">
        <v>412000</v>
      </c>
      <c r="C70" s="13"/>
      <c r="D70" s="10">
        <v>268548.78999999998</v>
      </c>
      <c r="E70" s="10">
        <f t="shared" si="4"/>
        <v>143451.21000000002</v>
      </c>
      <c r="F70" s="11">
        <f t="shared" si="2"/>
        <v>0.65181745145631065</v>
      </c>
    </row>
    <row r="71" spans="1:6" s="14" customFormat="1" ht="15" x14ac:dyDescent="0.2">
      <c r="A71" s="7" t="s">
        <v>75</v>
      </c>
      <c r="B71" s="8">
        <v>9310100</v>
      </c>
      <c r="C71" s="13"/>
      <c r="D71" s="10">
        <v>6666050</v>
      </c>
      <c r="E71" s="10">
        <f t="shared" si="4"/>
        <v>2644050</v>
      </c>
      <c r="F71" s="11">
        <f t="shared" si="2"/>
        <v>0.7160019763482669</v>
      </c>
    </row>
    <row r="72" spans="1:6" s="14" customFormat="1" ht="15" x14ac:dyDescent="0.2">
      <c r="A72" s="7" t="s">
        <v>76</v>
      </c>
      <c r="B72" s="8">
        <v>777866000</v>
      </c>
      <c r="C72" s="13"/>
      <c r="D72" s="10">
        <v>749735550</v>
      </c>
      <c r="E72" s="10">
        <f t="shared" si="4"/>
        <v>28130450</v>
      </c>
      <c r="F72" s="11">
        <f t="shared" si="2"/>
        <v>0.96383638055911947</v>
      </c>
    </row>
    <row r="73" spans="1:6" s="14" customFormat="1" ht="27.75" customHeight="1" x14ac:dyDescent="0.2">
      <c r="A73" s="7" t="s">
        <v>77</v>
      </c>
      <c r="B73" s="8">
        <v>86112100</v>
      </c>
      <c r="C73" s="13"/>
      <c r="D73" s="10">
        <v>61085739.409999996</v>
      </c>
      <c r="E73" s="10">
        <f t="shared" si="4"/>
        <v>25026360.590000004</v>
      </c>
      <c r="F73" s="11">
        <f t="shared" si="2"/>
        <v>0.70937463387839805</v>
      </c>
    </row>
    <row r="74" spans="1:6" s="14" customFormat="1" ht="15" x14ac:dyDescent="0.2">
      <c r="A74" s="7" t="s">
        <v>78</v>
      </c>
      <c r="B74" s="8">
        <v>190362200</v>
      </c>
      <c r="C74" s="13"/>
      <c r="D74" s="10">
        <v>125375518</v>
      </c>
      <c r="E74" s="10">
        <f t="shared" si="4"/>
        <v>64986682</v>
      </c>
      <c r="F74" s="11">
        <f t="shared" si="2"/>
        <v>0.65861561801660207</v>
      </c>
    </row>
    <row r="75" spans="1:6" s="14" customFormat="1" ht="45" x14ac:dyDescent="0.2">
      <c r="A75" s="7" t="s">
        <v>79</v>
      </c>
      <c r="B75" s="8">
        <v>22517800</v>
      </c>
      <c r="C75" s="13"/>
      <c r="D75" s="10">
        <v>17331625</v>
      </c>
      <c r="E75" s="10">
        <f t="shared" si="4"/>
        <v>5186175</v>
      </c>
      <c r="F75" s="11">
        <f t="shared" si="2"/>
        <v>0.76968553766353731</v>
      </c>
    </row>
    <row r="76" spans="1:6" s="14" customFormat="1" ht="15" x14ac:dyDescent="0.2">
      <c r="A76" s="7" t="s">
        <v>80</v>
      </c>
      <c r="B76" s="8">
        <v>187441000</v>
      </c>
      <c r="C76" s="13"/>
      <c r="D76" s="8">
        <v>154111050</v>
      </c>
      <c r="E76" s="10">
        <f t="shared" si="4"/>
        <v>33329950</v>
      </c>
      <c r="F76" s="11">
        <f t="shared" si="2"/>
        <v>0.82218431399747116</v>
      </c>
    </row>
    <row r="77" spans="1:6" s="14" customFormat="1" ht="45.75" customHeight="1" x14ac:dyDescent="0.2">
      <c r="A77" s="7" t="s">
        <v>81</v>
      </c>
      <c r="B77" s="8">
        <v>9776400</v>
      </c>
      <c r="C77" s="13"/>
      <c r="D77" s="10">
        <v>6531600</v>
      </c>
      <c r="E77" s="10">
        <f t="shared" si="4"/>
        <v>3244800</v>
      </c>
      <c r="F77" s="11">
        <f t="shared" si="2"/>
        <v>0.66809868663311645</v>
      </c>
    </row>
    <row r="78" spans="1:6" s="14" customFormat="1" ht="30" x14ac:dyDescent="0.2">
      <c r="A78" s="7" t="s">
        <v>82</v>
      </c>
      <c r="B78" s="8">
        <v>320925500</v>
      </c>
      <c r="C78" s="13"/>
      <c r="D78" s="10">
        <v>254179400</v>
      </c>
      <c r="E78" s="10">
        <f t="shared" si="4"/>
        <v>66746100</v>
      </c>
      <c r="F78" s="11">
        <f t="shared" si="2"/>
        <v>0.79201995478701448</v>
      </c>
    </row>
    <row r="79" spans="1:6" s="14" customFormat="1" ht="30" x14ac:dyDescent="0.2">
      <c r="A79" s="7" t="s">
        <v>83</v>
      </c>
      <c r="B79" s="8">
        <v>51411300</v>
      </c>
      <c r="C79" s="13"/>
      <c r="D79" s="10">
        <v>30860322.59</v>
      </c>
      <c r="E79" s="10">
        <f t="shared" si="4"/>
        <v>20550977.41</v>
      </c>
      <c r="F79" s="11">
        <f t="shared" si="2"/>
        <v>0.60026341660296467</v>
      </c>
    </row>
    <row r="80" spans="1:6" s="14" customFormat="1" ht="30" x14ac:dyDescent="0.2">
      <c r="A80" s="7" t="s">
        <v>84</v>
      </c>
      <c r="B80" s="8">
        <v>357231400</v>
      </c>
      <c r="C80" s="13"/>
      <c r="D80" s="8">
        <v>294907500</v>
      </c>
      <c r="E80" s="10">
        <f t="shared" si="4"/>
        <v>62323900</v>
      </c>
      <c r="F80" s="11">
        <f t="shared" si="2"/>
        <v>0.82553633303231466</v>
      </c>
    </row>
    <row r="81" spans="1:6" s="14" customFormat="1" ht="45" x14ac:dyDescent="0.25">
      <c r="A81" s="15" t="s">
        <v>41</v>
      </c>
      <c r="B81" s="8">
        <v>14162700</v>
      </c>
      <c r="C81" s="13"/>
      <c r="D81" s="8">
        <v>12579200</v>
      </c>
      <c r="E81" s="10">
        <f t="shared" si="4"/>
        <v>1583500</v>
      </c>
      <c r="F81" s="11">
        <f t="shared" si="2"/>
        <v>0.88819222323427027</v>
      </c>
    </row>
    <row r="82" spans="1:6" s="14" customFormat="1" ht="60" x14ac:dyDescent="0.2">
      <c r="A82" s="7" t="s">
        <v>39</v>
      </c>
      <c r="B82" s="8">
        <v>2694000</v>
      </c>
      <c r="C82" s="13"/>
      <c r="D82" s="8">
        <v>2694000</v>
      </c>
      <c r="E82" s="10">
        <f t="shared" si="4"/>
        <v>0</v>
      </c>
      <c r="F82" s="11">
        <f t="shared" si="2"/>
        <v>1</v>
      </c>
    </row>
    <row r="83" spans="1:6" s="14" customFormat="1" ht="47.25" customHeight="1" x14ac:dyDescent="0.25">
      <c r="A83" s="15" t="s">
        <v>85</v>
      </c>
      <c r="B83" s="8">
        <v>3353400</v>
      </c>
      <c r="C83" s="13"/>
      <c r="D83" s="10">
        <v>3086100</v>
      </c>
      <c r="E83" s="10">
        <f t="shared" si="4"/>
        <v>267300</v>
      </c>
      <c r="F83" s="11">
        <f t="shared" si="2"/>
        <v>0.92028985507246375</v>
      </c>
    </row>
    <row r="84" spans="1:6" s="14" customFormat="1" ht="45.75" customHeight="1" x14ac:dyDescent="0.25">
      <c r="A84" s="15" t="s">
        <v>86</v>
      </c>
      <c r="B84" s="8">
        <v>19662070</v>
      </c>
      <c r="C84" s="13"/>
      <c r="D84" s="10">
        <v>19662070</v>
      </c>
      <c r="E84" s="10">
        <f t="shared" si="4"/>
        <v>0</v>
      </c>
      <c r="F84" s="11">
        <f t="shared" si="2"/>
        <v>1</v>
      </c>
    </row>
    <row r="85" spans="1:6" s="14" customFormat="1" ht="45.75" customHeight="1" x14ac:dyDescent="0.25">
      <c r="A85" s="15" t="s">
        <v>87</v>
      </c>
      <c r="B85" s="8">
        <v>8086500</v>
      </c>
      <c r="C85" s="13">
        <v>8086500</v>
      </c>
      <c r="D85" s="10">
        <v>8086500</v>
      </c>
      <c r="E85" s="10">
        <f t="shared" si="4"/>
        <v>0</v>
      </c>
      <c r="F85" s="11">
        <f t="shared" si="2"/>
        <v>1</v>
      </c>
    </row>
    <row r="86" spans="1:6" s="14" customFormat="1" ht="27" customHeight="1" x14ac:dyDescent="0.2">
      <c r="A86" s="20" t="s">
        <v>88</v>
      </c>
      <c r="B86" s="25">
        <f>SUM(B53:B85)</f>
        <v>7943892170</v>
      </c>
      <c r="C86" s="25"/>
      <c r="D86" s="25">
        <f>SUM(D53:D85)</f>
        <v>5399360970.5499992</v>
      </c>
      <c r="E86" s="25">
        <f>SUM(E54:E84)</f>
        <v>2544531199.4500003</v>
      </c>
      <c r="F86" s="11">
        <f t="shared" si="2"/>
        <v>0.67968709229722579</v>
      </c>
    </row>
    <row r="87" spans="1:6" s="27" customFormat="1" ht="18" x14ac:dyDescent="0.2">
      <c r="A87" s="26" t="s">
        <v>89</v>
      </c>
      <c r="B87" s="25">
        <f>B52+B86</f>
        <v>9773004900</v>
      </c>
      <c r="C87" s="25">
        <f>SUM(C4:C86)</f>
        <v>354179203.88999999</v>
      </c>
      <c r="D87" s="25">
        <f>D52+D86</f>
        <v>6632205322.2199993</v>
      </c>
      <c r="E87" s="25">
        <f>E52+E86</f>
        <v>3136462177.7800002</v>
      </c>
      <c r="F87" s="11">
        <f t="shared" si="2"/>
        <v>0.67862498689834883</v>
      </c>
    </row>
    <row r="88" spans="1:6" s="29" customFormat="1" x14ac:dyDescent="0.2">
      <c r="A88" s="28"/>
      <c r="D88" s="30"/>
    </row>
    <row r="89" spans="1:6" s="29" customFormat="1" hidden="1" x14ac:dyDescent="0.2">
      <c r="A89" s="31"/>
      <c r="B89" s="31"/>
      <c r="C89" s="31"/>
      <c r="D89" s="31"/>
      <c r="E89" s="31"/>
      <c r="F89" s="31"/>
    </row>
    <row r="90" spans="1:6" s="14" customFormat="1" hidden="1" x14ac:dyDescent="0.2">
      <c r="A90" s="31"/>
      <c r="B90" s="32">
        <f>B6+B23+B24+B25+B26+B38+B39+B40+B54+B55+B56+B57</f>
        <v>3231522100</v>
      </c>
      <c r="C90" s="33" t="s">
        <v>90</v>
      </c>
      <c r="D90" s="32">
        <f>D6+D23+D24+D25+D26+D38+D39+D40+D54+D55+D56+D57</f>
        <v>1603762818.96</v>
      </c>
      <c r="E90" s="31"/>
      <c r="F90" s="31"/>
    </row>
    <row r="91" spans="1:6" hidden="1" x14ac:dyDescent="0.2">
      <c r="C91" s="34"/>
      <c r="D91" s="35"/>
    </row>
    <row r="92" spans="1:6" hidden="1" x14ac:dyDescent="0.2">
      <c r="B92" s="36">
        <f>B87-B90</f>
        <v>6541482800</v>
      </c>
      <c r="C92" s="34" t="s">
        <v>91</v>
      </c>
      <c r="D92" s="35">
        <f>D87-D90</f>
        <v>5028442503.2599993</v>
      </c>
    </row>
    <row r="93" spans="1:6" x14ac:dyDescent="0.2">
      <c r="D93" s="36"/>
    </row>
    <row r="95" spans="1:6" x14ac:dyDescent="0.2">
      <c r="B95" s="36"/>
      <c r="D95" s="35"/>
    </row>
    <row r="97" spans="4:4" x14ac:dyDescent="0.2">
      <c r="D97" s="35"/>
    </row>
    <row r="98" spans="4:4" x14ac:dyDescent="0.2">
      <c r="D98" s="35"/>
    </row>
  </sheetData>
  <mergeCells count="4">
    <mergeCell ref="A1:F1"/>
    <mergeCell ref="A2:A3"/>
    <mergeCell ref="B2:B3"/>
    <mergeCell ref="C55:C56"/>
  </mergeCells>
  <printOptions gridLines="1"/>
  <pageMargins left="0.19685039370078741" right="0.19685039370078741" top="0" bottom="0" header="0.23622047244094491" footer="0"/>
  <pageSetup paperSize="8" scale="69" fitToHeight="2" orientation="portrait" r:id="rId1"/>
  <headerFooter alignWithMargins="0"/>
  <rowBreaks count="2" manualBreakCount="2">
    <brk id="36" max="5" man="1"/>
    <brk id="8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</vt:lpstr>
      <vt:lpstr>'01.10'!Область_печати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Чешева Алла Дмитриевна.</cp:lastModifiedBy>
  <dcterms:created xsi:type="dcterms:W3CDTF">2015-06-26T12:22:20Z</dcterms:created>
  <dcterms:modified xsi:type="dcterms:W3CDTF">2015-10-15T06:15:06Z</dcterms:modified>
</cp:coreProperties>
</file>